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8460" windowHeight="6792"/>
  </bookViews>
  <sheets>
    <sheet name="январь" sheetId="7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E26" i="7"/>
  <c r="D26"/>
  <c r="G26" l="1"/>
  <c r="G28"/>
  <c r="G29"/>
  <c r="F17" l="1"/>
  <c r="G16"/>
  <c r="G20" l="1"/>
  <c r="G25" l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20"/>
  <c r="G35"/>
  <c r="G22"/>
  <c r="G38"/>
  <c r="H44"/>
  <c r="G44"/>
  <c r="H29"/>
  <c r="H24" l="1"/>
  <c r="G24"/>
  <c r="E4"/>
  <c r="H20" l="1"/>
  <c r="G8" l="1"/>
  <c r="G32"/>
  <c r="F5"/>
  <c r="F6"/>
  <c r="F7"/>
  <c r="F8"/>
  <c r="F9"/>
  <c r="F10"/>
  <c r="F11"/>
  <c r="F12"/>
  <c r="F13"/>
  <c r="F14"/>
  <c r="F15"/>
  <c r="F16"/>
  <c r="F41"/>
  <c r="F42"/>
  <c r="F43"/>
  <c r="F44"/>
  <c r="E19" l="1"/>
  <c r="D19"/>
  <c r="C19"/>
  <c r="E18"/>
  <c r="D18"/>
  <c r="C18"/>
  <c r="H5"/>
  <c r="E40"/>
  <c r="D40"/>
  <c r="C40"/>
  <c r="H41"/>
  <c r="G41"/>
  <c r="H6"/>
  <c r="H7"/>
  <c r="H8"/>
  <c r="H9"/>
  <c r="H10"/>
  <c r="H11"/>
  <c r="H12"/>
  <c r="H13"/>
  <c r="H14"/>
  <c r="H15"/>
  <c r="H16"/>
  <c r="G6"/>
  <c r="G7"/>
  <c r="G9"/>
  <c r="G10"/>
  <c r="G11"/>
  <c r="G12"/>
  <c r="G13"/>
  <c r="G14"/>
  <c r="G15"/>
  <c r="D4"/>
  <c r="C4"/>
  <c r="F18" l="1"/>
  <c r="F19"/>
  <c r="F4"/>
  <c r="F40"/>
  <c r="H4"/>
  <c r="G5"/>
  <c r="H18"/>
  <c r="G4"/>
  <c r="G18"/>
  <c r="H22"/>
  <c r="H23"/>
  <c r="H25"/>
  <c r="H27"/>
  <c r="H28"/>
  <c r="H30"/>
  <c r="H31"/>
  <c r="H32"/>
  <c r="H33"/>
  <c r="H34"/>
  <c r="H35"/>
  <c r="H36"/>
  <c r="H37"/>
  <c r="H38"/>
  <c r="H21"/>
  <c r="C39" l="1"/>
  <c r="G21"/>
  <c r="G23"/>
  <c r="G27"/>
  <c r="G30"/>
  <c r="G31"/>
  <c r="G33"/>
  <c r="G34"/>
  <c r="G36"/>
  <c r="G37"/>
  <c r="G40" l="1"/>
  <c r="H40"/>
  <c r="C45"/>
  <c r="H19" l="1"/>
  <c r="D39" l="1"/>
  <c r="D45" s="1"/>
  <c r="G19"/>
  <c r="E39"/>
  <c r="H39" l="1"/>
  <c r="E45"/>
  <c r="F39"/>
  <c r="G39"/>
  <c r="F45" l="1"/>
  <c r="G45"/>
  <c r="H45"/>
</calcChain>
</file>

<file path=xl/sharedStrings.xml><?xml version="1.0" encoding="utf-8"?>
<sst xmlns="http://schemas.openxmlformats.org/spreadsheetml/2006/main" count="57" uniqueCount="57">
  <si>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</si>
  <si>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</si>
  <si>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</si>
  <si>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</si>
  <si>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</si>
  <si>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</si>
  <si>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</si>
  <si>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</si>
  <si>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</si>
  <si>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</si>
  <si>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</si>
  <si>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</si>
  <si>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</si>
  <si>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</si>
  <si>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</si>
  <si>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</si>
  <si>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</si>
  <si>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Штрафные санкции, возмещение ущерба, в т.ч.:</t>
  </si>
  <si>
    <t>администрации города Ставрополя</t>
  </si>
  <si>
    <t>Задолженность и перерасчеты по отмененным налогам, сборам и иным обязательным пллатежам</t>
  </si>
  <si>
    <t>Прочие поступления от использования  имущества, находящегося в собственности городских округов,          в т.ч.:</t>
  </si>
  <si>
    <t>Неналоговые доходы за исключением доходов от оказания платных услуг (работ)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</si>
  <si>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</si>
  <si>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</si>
  <si>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12</t>
  </si>
  <si>
    <t>в том числе: МУП "Водоканал"</t>
  </si>
  <si>
    <t>плата по договорам и экспл. рекламной конструкции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</si>
  <si>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</si>
  <si>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</si>
  <si>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</si>
  <si>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</si>
  <si>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(тыс.руб.)</t>
  </si>
  <si>
    <t>Акцизы по подакцизным товарам (продукции)</t>
  </si>
  <si>
    <t xml:space="preserve">Доходы от предоставления на платной основе парковок (парковочных мест) 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</si>
  <si>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</si>
  <si>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</si>
  <si>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</si>
  <si>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</si>
  <si>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</si>
  <si>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</si>
  <si>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№ п/п</t>
  </si>
  <si>
    <t>Наменование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</si>
  <si>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</si>
  <si>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</si>
  <si>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</si>
  <si>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плата за право заключения договора на установку и экспл. рекл. конст</t>
  </si>
  <si>
    <t>Всего доходов</t>
  </si>
  <si>
    <t>План на   2017 год</t>
  </si>
  <si>
    <t>% исполнения плана на    2017 год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</si>
  <si>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</si>
  <si>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В.В. Костюков</t>
  </si>
  <si>
    <t>Заместитель главы администрации города Ставрополя,</t>
  </si>
  <si>
    <t xml:space="preserve">руководитель комитета финансов и бюджета                </t>
  </si>
  <si>
    <t>Исполнение доходной части бюджета города Ставрополя за январь - сентябрь 2017 года</t>
  </si>
  <si>
    <t>План на            январь - сентябрь        2017 года</t>
  </si>
  <si>
    <t xml:space="preserve">Факт за       январь - сентябрь        2017 года </t>
  </si>
  <si>
    <t>% исполнения плана за       январь - сентябрь     2017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</si>
</sst>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164" fontId="1" fillId="0" borderId="14" xfId="0" applyNumberFormat="1" applyFont="1" applyFill="1" applyBorder="1"/>
    <xf numFmtId="164" fontId="5" fillId="0" borderId="14" xfId="0" applyNumberFormat="1" applyFont="1" applyFill="1" applyBorder="1"/>
    <xf numFmtId="164" fontId="2" fillId="0" borderId="14" xfId="0" applyNumberFormat="1" applyFont="1" applyFill="1" applyBorder="1"/>
    <xf numFmtId="0" fontId="1" fillId="0" borderId="8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/>
    <xf numFmtId="3" fontId="1" fillId="0" borderId="2" xfId="0" applyNumberFormat="1" applyFont="1" applyFill="1" applyBorder="1"/>
    <xf numFmtId="3" fontId="5" fillId="0" borderId="2" xfId="0" applyNumberFormat="1" applyFont="1" applyFill="1" applyBorder="1"/>
    <xf numFmtId="3" fontId="2" fillId="0" borderId="2" xfId="0" applyNumberFormat="1" applyFont="1" applyFill="1" applyBorder="1"/>
    <xf numFmtId="3" fontId="2" fillId="0" borderId="4" xfId="0" applyNumberFormat="1" applyFont="1" applyFill="1" applyBorder="1"/>
    <xf numFmtId="164" fontId="2" fillId="0" borderId="10" xfId="0" applyNumberFormat="1" applyFont="1" applyFill="1" applyBorder="1"/>
    <xf numFmtId="164" fontId="1" fillId="0" borderId="10" xfId="0" applyNumberFormat="1" applyFont="1" applyFill="1" applyBorder="1"/>
    <xf numFmtId="164" fontId="2" fillId="0" borderId="15" xfId="0" applyNumberFormat="1" applyFont="1" applyFill="1" applyBorder="1"/>
    <xf numFmtId="164" fontId="2" fillId="0" borderId="16" xfId="0" applyNumberFormat="1" applyFont="1" applyFill="1" applyBorder="1"/>
    <xf numFmtId="165" fontId="2" fillId="0" borderId="1" xfId="0" applyNumberFormat="1" applyFont="1" applyFill="1" applyBorder="1"/>
    <xf numFmtId="165" fontId="2" fillId="0" borderId="17" xfId="0" applyNumberFormat="1" applyFont="1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64" fontId="5" fillId="0" borderId="10" xfId="0" applyNumberFormat="1" applyFont="1" applyFill="1" applyBorder="1"/>
    <xf numFmtId="14" fontId="1" fillId="0" borderId="18" xfId="0" applyNumberFormat="1" applyFont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4" fontId="1" fillId="0" borderId="14" xfId="0" applyNumberFormat="1" applyFont="1" applyFill="1" applyBorder="1" applyAlignment="1">
      <alignment horizontal="right"/>
    </xf>
    <xf numFmtId="164" fontId="1" fillId="0" borderId="10" xfId="0" applyNumberFormat="1" applyFont="1" applyFill="1" applyBorder="1" applyAlignment="1">
      <alignment horizontal="right"/>
    </xf>
    <xf numFmtId="3" fontId="1" fillId="0" borderId="1" xfId="0" applyNumberFormat="1" applyFont="1" applyFill="1" applyBorder="1"/>
    <xf numFmtId="3" fontId="5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0" fontId="0" fillId="0" borderId="0" xfId="0" applyAlignment="1"/>
    <xf numFmtId="0" fontId="1" fillId="0" borderId="0" xfId="0" applyFont="1" applyFill="1" applyAlignment="1">
      <alignment horizontal="right"/>
    </xf>
    <xf numFmtId="0" fontId="2" fillId="0" borderId="0" xfId="0" applyFont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.Ivannikova/Documents/DOCUMENTS/&#1057;&#1085;&#1077;&#1078;&#1072;&#1085;&#1072;/&#1048;&#1089;&#1087;&#1086;&#1083;&#1085;&#1077;&#1085;&#1080;&#1077;%20&#1073;&#1102;&#1076;&#1078;&#1077;&#1090;&#1072;%20&#1084;&#1086;&#1085;&#1080;&#1090;&#1086;&#1088;&#1080;&#1085;&#1075;/2017%20&#1075;&#1086;&#1076;/&#1048;&#1089;&#1087;&#1086;&#1083;&#1085;&#1077;&#1085;&#1080;&#1077;%20&#1073;&#1102;&#1076;&#1078;&#1077;&#1090;&#1072;%2029%2009%202017%20&#1089;&#1086;%20&#1089;&#1088;&#1077;&#1076;&#1089;&#1090;%20&#1074;%20&#1087;&#1091;&#1090;&#108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3"/>
      <sheetName val="2 мес"/>
      <sheetName val="февр"/>
      <sheetName val="полугодие"/>
      <sheetName val="7 мес"/>
      <sheetName val="июль"/>
      <sheetName val="8 мес"/>
      <sheetName val="август"/>
      <sheetName val="январь"/>
      <sheetName val="2 месяца"/>
      <sheetName val="февраль"/>
      <sheetName val="1 квартал"/>
      <sheetName val="март"/>
      <sheetName val="4 мес"/>
      <sheetName val="апрель"/>
      <sheetName val="5 мес"/>
      <sheetName val="май"/>
      <sheetName val="6 мес"/>
      <sheetName val="июнь"/>
      <sheetName val="7 мес 2017"/>
      <sheetName val="июль 2017"/>
      <sheetName val="8 мес 2017"/>
      <sheetName val="август 2017"/>
      <sheetName val="9 мес 207"/>
      <sheetName val="сентябрь 2017"/>
      <sheetName val="день"/>
      <sheetName val="день ко дню"/>
      <sheetName val="динамика в еженед"/>
      <sheetName val="Вып влана в еженед нов"/>
      <sheetName val="диаграмма"/>
      <sheetName val="диаграмма (вып)"/>
      <sheetName val="диаграмма (вып апрель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8">
          <cell r="D8">
            <v>1044.93</v>
          </cell>
        </row>
        <row r="26">
          <cell r="D26">
            <v>4881.93</v>
          </cell>
        </row>
      </sheetData>
      <sheetData sheetId="20" refreshError="1"/>
      <sheetData sheetId="21">
        <row r="5">
          <cell r="E5">
            <v>861989.2</v>
          </cell>
        </row>
        <row r="26">
          <cell r="E26">
            <v>1350</v>
          </cell>
        </row>
      </sheetData>
      <sheetData sheetId="22">
        <row r="8">
          <cell r="D8">
            <v>39.07</v>
          </cell>
        </row>
        <row r="26">
          <cell r="D26">
            <v>600</v>
          </cell>
        </row>
      </sheetData>
      <sheetData sheetId="23" refreshError="1"/>
      <sheetData sheetId="24">
        <row r="5">
          <cell r="E5">
            <v>123520</v>
          </cell>
        </row>
        <row r="26">
          <cell r="E26">
            <v>0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O51"/>
  <sheetViews>
    <sheetView tabSelected="1" workbookViewId="0">
      <selection activeCell="L8" sqref="L8"/>
    </sheetView>
  </sheetViews>
  <sheetFormatPr defaultColWidth="9.109375" defaultRowHeight="13.2"/>
  <cols>
    <col min="1" max="1" width="4.33203125" style="7" customWidth="1"/>
    <col min="2" max="2" width="57" style="5" customWidth="1"/>
    <col min="3" max="3" width="10.6640625" style="8" customWidth="1"/>
    <col min="4" max="4" width="10.77734375" style="8" customWidth="1"/>
    <col min="5" max="5" width="10.6640625" style="8" customWidth="1"/>
    <col min="6" max="6" width="10.109375" style="8" customWidth="1"/>
    <col min="7" max="7" width="10.44140625" style="8" customWidth="1"/>
    <col min="8" max="8" width="9.77734375" style="8" customWidth="1"/>
    <col min="9" max="16384" width="9.109375" style="8"/>
  </cols>
  <sheetData>
    <row r="1" spans="1:223">
      <c r="B1" s="52" t="s">
        <v>53</v>
      </c>
      <c r="C1" s="52"/>
      <c r="D1" s="52"/>
      <c r="E1" s="52"/>
      <c r="F1" s="52"/>
      <c r="G1" s="52"/>
      <c r="H1" s="52"/>
    </row>
    <row r="2" spans="1:223" ht="13.8" thickBot="1">
      <c r="H2" s="8" t="s">
        <v>31</v>
      </c>
    </row>
    <row r="3" spans="1:223" ht="83.4" customHeight="1">
      <c r="A3" s="39" t="s">
        <v>40</v>
      </c>
      <c r="B3" s="36" t="s">
        <v>41</v>
      </c>
      <c r="C3" s="24" t="s">
        <v>47</v>
      </c>
      <c r="D3" s="13" t="s">
        <v>54</v>
      </c>
      <c r="E3" s="14" t="s">
        <v>55</v>
      </c>
      <c r="F3" s="41" t="s">
        <v>12</v>
      </c>
      <c r="G3" s="24" t="s">
        <v>56</v>
      </c>
      <c r="H3" s="42" t="s">
        <v>48</v>
      </c>
    </row>
    <row r="4" spans="1:223" s="3" customFormat="1">
      <c r="A4" s="17"/>
      <c r="B4" s="11" t="s">
        <v>7</v>
      </c>
      <c r="C4" s="25">
        <f>C5+C6+C7+C8+C9+C10+C11+C14+C17</f>
        <v>2698970</v>
      </c>
      <c r="D4" s="25">
        <f t="shared" ref="D4" si="0">D5+D6+D7+D8+D9+D10+D11+D14+D17</f>
        <v>1770760</v>
      </c>
      <c r="E4" s="25">
        <f>E5+E6+E7+E8+E9+E10+E11+E14+E17</f>
        <v>1785994</v>
      </c>
      <c r="F4" s="25">
        <f>E4-D4</f>
        <v>15234</v>
      </c>
      <c r="G4" s="34">
        <f>E4/D4*100</f>
        <v>100.86030856807247</v>
      </c>
      <c r="H4" s="35">
        <f>E4/C4*100</f>
        <v>66.173169764762108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</row>
    <row r="5" spans="1:223">
      <c r="A5" s="15">
        <v>1</v>
      </c>
      <c r="B5" s="1" t="s">
        <v>0</v>
      </c>
      <c r="C5" s="26">
        <v>1474081</v>
      </c>
      <c r="D5" s="46">
        <v>985509</v>
      </c>
      <c r="E5" s="46">
        <v>997479</v>
      </c>
      <c r="F5" s="26">
        <f t="shared" ref="F5:F45" si="1">E5-D5</f>
        <v>11970</v>
      </c>
      <c r="G5" s="21">
        <f>E5/D5*100</f>
        <v>101.21460077990155</v>
      </c>
      <c r="H5" s="31">
        <f>E5/C5*100</f>
        <v>67.667855429925496</v>
      </c>
    </row>
    <row r="6" spans="1:223">
      <c r="A6" s="15">
        <v>2</v>
      </c>
      <c r="B6" s="1" t="s">
        <v>32</v>
      </c>
      <c r="C6" s="26">
        <v>19989</v>
      </c>
      <c r="D6" s="46">
        <v>15596</v>
      </c>
      <c r="E6" s="46">
        <v>13427</v>
      </c>
      <c r="F6" s="26">
        <f t="shared" si="1"/>
        <v>-2169</v>
      </c>
      <c r="G6" s="21">
        <f t="shared" ref="G6:G16" si="2">E6/D6*100</f>
        <v>86.092587843036668</v>
      </c>
      <c r="H6" s="31">
        <f t="shared" ref="H6:H16" si="3">E6/C6*100</f>
        <v>67.171944569513229</v>
      </c>
    </row>
    <row r="7" spans="1:223" ht="13.2" customHeight="1">
      <c r="A7" s="37">
        <v>3</v>
      </c>
      <c r="B7" s="1" t="s">
        <v>5</v>
      </c>
      <c r="C7" s="26">
        <v>426000</v>
      </c>
      <c r="D7" s="46">
        <v>308090</v>
      </c>
      <c r="E7" s="46">
        <v>295548</v>
      </c>
      <c r="F7" s="26">
        <f t="shared" si="1"/>
        <v>-12542</v>
      </c>
      <c r="G7" s="21">
        <f t="shared" si="2"/>
        <v>95.929111623226987</v>
      </c>
      <c r="H7" s="31">
        <f t="shared" si="3"/>
        <v>69.377464788732397</v>
      </c>
    </row>
    <row r="8" spans="1:223">
      <c r="A8" s="37">
        <v>4</v>
      </c>
      <c r="B8" s="1" t="s">
        <v>6</v>
      </c>
      <c r="C8" s="26">
        <v>1686</v>
      </c>
      <c r="D8" s="46">
        <v>1570</v>
      </c>
      <c r="E8" s="46">
        <v>2171</v>
      </c>
      <c r="F8" s="26">
        <f t="shared" si="1"/>
        <v>601</v>
      </c>
      <c r="G8" s="21">
        <f t="shared" si="2"/>
        <v>138.28025477707007</v>
      </c>
      <c r="H8" s="31">
        <f t="shared" si="3"/>
        <v>128.76631079478054</v>
      </c>
    </row>
    <row r="9" spans="1:223" ht="12.75" customHeight="1">
      <c r="A9" s="37">
        <v>5</v>
      </c>
      <c r="B9" s="1" t="s">
        <v>22</v>
      </c>
      <c r="C9" s="26">
        <v>22500</v>
      </c>
      <c r="D9" s="46">
        <v>15500</v>
      </c>
      <c r="E9" s="46">
        <v>17060</v>
      </c>
      <c r="F9" s="26">
        <f t="shared" si="1"/>
        <v>1560</v>
      </c>
      <c r="G9" s="21">
        <f t="shared" si="2"/>
        <v>110.06451612903226</v>
      </c>
      <c r="H9" s="31">
        <f t="shared" si="3"/>
        <v>75.822222222222223</v>
      </c>
    </row>
    <row r="10" spans="1:223">
      <c r="A10" s="37">
        <v>6</v>
      </c>
      <c r="B10" s="1" t="s">
        <v>1</v>
      </c>
      <c r="C10" s="26">
        <v>157315</v>
      </c>
      <c r="D10" s="46">
        <v>35105</v>
      </c>
      <c r="E10" s="46">
        <v>48292</v>
      </c>
      <c r="F10" s="26">
        <f t="shared" si="1"/>
        <v>13187</v>
      </c>
      <c r="G10" s="21">
        <f t="shared" si="2"/>
        <v>137.564449508617</v>
      </c>
      <c r="H10" s="31">
        <f t="shared" si="3"/>
        <v>30.697644852684103</v>
      </c>
    </row>
    <row r="11" spans="1:223">
      <c r="A11" s="57">
        <v>7</v>
      </c>
      <c r="B11" s="1" t="s">
        <v>15</v>
      </c>
      <c r="C11" s="26">
        <v>495639</v>
      </c>
      <c r="D11" s="46">
        <v>338440</v>
      </c>
      <c r="E11" s="46">
        <v>351472</v>
      </c>
      <c r="F11" s="26">
        <f t="shared" si="1"/>
        <v>13032</v>
      </c>
      <c r="G11" s="21">
        <f t="shared" si="2"/>
        <v>103.8506086750975</v>
      </c>
      <c r="H11" s="31">
        <f t="shared" si="3"/>
        <v>70.912902334158531</v>
      </c>
    </row>
    <row r="12" spans="1:223" s="10" customFormat="1">
      <c r="A12" s="60"/>
      <c r="B12" s="19" t="s">
        <v>36</v>
      </c>
      <c r="C12" s="27">
        <v>370839</v>
      </c>
      <c r="D12" s="47">
        <v>308460</v>
      </c>
      <c r="E12" s="47">
        <v>310101</v>
      </c>
      <c r="F12" s="27">
        <f t="shared" si="1"/>
        <v>1641</v>
      </c>
      <c r="G12" s="22">
        <f t="shared" si="2"/>
        <v>100.53199766582377</v>
      </c>
      <c r="H12" s="40">
        <f t="shared" si="3"/>
        <v>83.621463761902078</v>
      </c>
    </row>
    <row r="13" spans="1:223" s="10" customFormat="1">
      <c r="A13" s="61"/>
      <c r="B13" s="19" t="s">
        <v>35</v>
      </c>
      <c r="C13" s="27">
        <v>124800</v>
      </c>
      <c r="D13" s="47">
        <v>29980</v>
      </c>
      <c r="E13" s="47">
        <v>41371</v>
      </c>
      <c r="F13" s="27">
        <f t="shared" si="1"/>
        <v>11391</v>
      </c>
      <c r="G13" s="22">
        <f t="shared" si="2"/>
        <v>137.99533022014677</v>
      </c>
      <c r="H13" s="40">
        <f t="shared" si="3"/>
        <v>33.149839743589745</v>
      </c>
    </row>
    <row r="14" spans="1:223">
      <c r="A14" s="57">
        <v>8</v>
      </c>
      <c r="B14" s="1" t="s">
        <v>16</v>
      </c>
      <c r="C14" s="26">
        <v>101760</v>
      </c>
      <c r="D14" s="46">
        <v>70950</v>
      </c>
      <c r="E14" s="46">
        <v>60492</v>
      </c>
      <c r="F14" s="26">
        <f t="shared" si="1"/>
        <v>-10458</v>
      </c>
      <c r="G14" s="21">
        <f t="shared" si="2"/>
        <v>85.260042283298105</v>
      </c>
      <c r="H14" s="31">
        <f t="shared" si="3"/>
        <v>59.445754716981135</v>
      </c>
    </row>
    <row r="15" spans="1:223">
      <c r="A15" s="58"/>
      <c r="B15" s="19" t="s">
        <v>28</v>
      </c>
      <c r="C15" s="27">
        <v>99500</v>
      </c>
      <c r="D15" s="47">
        <v>68950</v>
      </c>
      <c r="E15" s="47">
        <v>60402</v>
      </c>
      <c r="F15" s="27">
        <f t="shared" si="1"/>
        <v>-8548</v>
      </c>
      <c r="G15" s="22">
        <f t="shared" si="2"/>
        <v>87.602610587382159</v>
      </c>
      <c r="H15" s="40">
        <f t="shared" si="3"/>
        <v>60.705527638190958</v>
      </c>
    </row>
    <row r="16" spans="1:223">
      <c r="A16" s="59"/>
      <c r="B16" s="19" t="s">
        <v>29</v>
      </c>
      <c r="C16" s="27">
        <v>2260</v>
      </c>
      <c r="D16" s="47">
        <v>2000</v>
      </c>
      <c r="E16" s="47">
        <v>90</v>
      </c>
      <c r="F16" s="27">
        <f t="shared" si="1"/>
        <v>-1910</v>
      </c>
      <c r="G16" s="22">
        <f t="shared" si="2"/>
        <v>4.5</v>
      </c>
      <c r="H16" s="40">
        <f t="shared" si="3"/>
        <v>3.9823008849557522</v>
      </c>
    </row>
    <row r="17" spans="1:223" ht="26.4">
      <c r="A17" s="37">
        <v>9</v>
      </c>
      <c r="B17" s="1" t="s">
        <v>19</v>
      </c>
      <c r="C17" s="26">
        <v>0</v>
      </c>
      <c r="D17" s="46">
        <v>0</v>
      </c>
      <c r="E17" s="46">
        <v>53</v>
      </c>
      <c r="F17" s="26">
        <f t="shared" si="1"/>
        <v>53</v>
      </c>
      <c r="G17" s="21">
        <v>0</v>
      </c>
      <c r="H17" s="31">
        <v>0</v>
      </c>
    </row>
    <row r="18" spans="1:223" s="3" customFormat="1">
      <c r="A18" s="18"/>
      <c r="B18" s="6" t="s">
        <v>8</v>
      </c>
      <c r="C18" s="28">
        <f>C20+C21+C22+C23+C24+C25+C27+C31+C32+C33+C34+C35+C36+C38</f>
        <v>909758</v>
      </c>
      <c r="D18" s="28">
        <f>D20+D21+D22+D23+D24+D25+D27+D31+D32+D33+D34+D35+D36+D38</f>
        <v>553594</v>
      </c>
      <c r="E18" s="28">
        <f>E20+E21+E22+E23+E24+E25+E27+E31+E32+E33+E34+E35+E36+E38</f>
        <v>526693</v>
      </c>
      <c r="F18" s="28">
        <f t="shared" si="1"/>
        <v>-26901</v>
      </c>
      <c r="G18" s="23">
        <f>E18/D18*100</f>
        <v>95.14066265169059</v>
      </c>
      <c r="H18" s="30">
        <f t="shared" ref="H18:H45" si="4">E18/C18*100</f>
        <v>57.893747568034584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</row>
    <row r="19" spans="1:223" s="3" customFormat="1" ht="24.75" customHeight="1">
      <c r="A19" s="18"/>
      <c r="B19" s="6" t="s">
        <v>21</v>
      </c>
      <c r="C19" s="28">
        <f>C20+C21+C22+C23+C24+C25+C27+C31+C33+C34+C35+C36+C38</f>
        <v>897894</v>
      </c>
      <c r="D19" s="28">
        <f>D20+D21+D22+D23+D24+D25+D27+D31+D33+D34+D35+D36+D38</f>
        <v>545609</v>
      </c>
      <c r="E19" s="28">
        <f>E20+E21+E22+E23+E24+E25+E27+E31+E33+E34+E35+E36+E38</f>
        <v>515894</v>
      </c>
      <c r="F19" s="28">
        <f t="shared" si="1"/>
        <v>-29715</v>
      </c>
      <c r="G19" s="23">
        <f>E19/D19*100</f>
        <v>94.553792184513085</v>
      </c>
      <c r="H19" s="30">
        <f t="shared" si="4"/>
        <v>57.456002601643398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</row>
    <row r="20" spans="1:223" ht="42" customHeight="1">
      <c r="A20" s="37">
        <v>10</v>
      </c>
      <c r="B20" s="1" t="s">
        <v>10</v>
      </c>
      <c r="C20" s="26">
        <v>2605</v>
      </c>
      <c r="D20" s="46">
        <v>2605</v>
      </c>
      <c r="E20" s="46">
        <v>2849</v>
      </c>
      <c r="F20" s="26">
        <f>E20-D20</f>
        <v>244</v>
      </c>
      <c r="G20" s="21">
        <f>E20/D20*100</f>
        <v>109.36660268714012</v>
      </c>
      <c r="H20" s="31">
        <f t="shared" si="4"/>
        <v>109.36660268714012</v>
      </c>
    </row>
    <row r="21" spans="1:223" ht="66" customHeight="1">
      <c r="A21" s="37">
        <v>11</v>
      </c>
      <c r="B21" s="1" t="s">
        <v>37</v>
      </c>
      <c r="C21" s="26">
        <v>424424</v>
      </c>
      <c r="D21" s="46">
        <v>308218</v>
      </c>
      <c r="E21" s="46">
        <v>296427</v>
      </c>
      <c r="F21" s="26">
        <f t="shared" ref="F21:F38" si="5">E21-D21</f>
        <v>-11791</v>
      </c>
      <c r="G21" s="21">
        <f t="shared" ref="G21:G38" si="6">E21/D21*100</f>
        <v>96.174460933495126</v>
      </c>
      <c r="H21" s="31">
        <f>E21/C21*100</f>
        <v>69.842186115771028</v>
      </c>
    </row>
    <row r="22" spans="1:223" ht="63.6" customHeight="1">
      <c r="A22" s="16" t="s">
        <v>24</v>
      </c>
      <c r="B22" s="2" t="s">
        <v>49</v>
      </c>
      <c r="C22" s="26">
        <v>36280</v>
      </c>
      <c r="D22" s="46">
        <v>30460</v>
      </c>
      <c r="E22" s="46">
        <v>31501</v>
      </c>
      <c r="F22" s="26">
        <f t="shared" si="5"/>
        <v>1041</v>
      </c>
      <c r="G22" s="21">
        <f t="shared" si="6"/>
        <v>103.41759684832567</v>
      </c>
      <c r="H22" s="31">
        <f t="shared" ref="H22:H38" si="7">E22/C22*100</f>
        <v>86.827453142227114</v>
      </c>
    </row>
    <row r="23" spans="1:223" ht="52.2" customHeight="1">
      <c r="A23" s="38">
        <v>13</v>
      </c>
      <c r="B23" s="1" t="s">
        <v>38</v>
      </c>
      <c r="C23" s="26">
        <v>49314</v>
      </c>
      <c r="D23" s="46">
        <v>37525</v>
      </c>
      <c r="E23" s="46">
        <v>34319</v>
      </c>
      <c r="F23" s="26">
        <f t="shared" si="5"/>
        <v>-3206</v>
      </c>
      <c r="G23" s="21">
        <f t="shared" si="6"/>
        <v>91.45636242504996</v>
      </c>
      <c r="H23" s="31">
        <f t="shared" si="7"/>
        <v>69.59281339984588</v>
      </c>
    </row>
    <row r="24" spans="1:223" ht="26.4">
      <c r="A24" s="37">
        <v>14</v>
      </c>
      <c r="B24" s="1" t="s">
        <v>33</v>
      </c>
      <c r="C24" s="26">
        <v>11576</v>
      </c>
      <c r="D24" s="46">
        <v>8771</v>
      </c>
      <c r="E24" s="46">
        <v>8755</v>
      </c>
      <c r="F24" s="26">
        <f t="shared" si="5"/>
        <v>-16</v>
      </c>
      <c r="G24" s="21">
        <f t="shared" si="6"/>
        <v>99.817580663550331</v>
      </c>
      <c r="H24" s="31">
        <f t="shared" si="7"/>
        <v>75.630615065653075</v>
      </c>
    </row>
    <row r="25" spans="1:223" ht="40.200000000000003" customHeight="1">
      <c r="A25" s="57">
        <v>15</v>
      </c>
      <c r="B25" s="1" t="s">
        <v>11</v>
      </c>
      <c r="C25" s="26">
        <v>9092</v>
      </c>
      <c r="D25" s="46">
        <v>9000</v>
      </c>
      <c r="E25" s="46">
        <v>9077</v>
      </c>
      <c r="F25" s="26">
        <f t="shared" si="5"/>
        <v>77</v>
      </c>
      <c r="G25" s="21">
        <f t="shared" si="6"/>
        <v>100.85555555555557</v>
      </c>
      <c r="H25" s="31">
        <f t="shared" si="7"/>
        <v>99.835019797624284</v>
      </c>
    </row>
    <row r="26" spans="1:223" hidden="1">
      <c r="A26" s="61"/>
      <c r="B26" s="20" t="s">
        <v>25</v>
      </c>
      <c r="C26" s="27">
        <v>0</v>
      </c>
      <c r="D26" s="46">
        <f>'[1]7 мес 2017'!D26+'[1]август 2017'!D26</f>
        <v>5481.93</v>
      </c>
      <c r="E26" s="46">
        <f>'[1]8 мес 2017'!E26+'[1]сентябрь 2017'!E26</f>
        <v>1350</v>
      </c>
      <c r="F26" s="27">
        <f t="shared" si="5"/>
        <v>-4131.93</v>
      </c>
      <c r="G26" s="21">
        <f t="shared" si="6"/>
        <v>24.626363342837283</v>
      </c>
      <c r="H26" s="40">
        <v>0</v>
      </c>
    </row>
    <row r="27" spans="1:223" ht="25.5" customHeight="1">
      <c r="A27" s="57">
        <v>16</v>
      </c>
      <c r="B27" s="1" t="s">
        <v>20</v>
      </c>
      <c r="C27" s="26">
        <v>14115</v>
      </c>
      <c r="D27" s="46">
        <v>8614</v>
      </c>
      <c r="E27" s="46">
        <v>2083</v>
      </c>
      <c r="F27" s="26">
        <f t="shared" si="5"/>
        <v>-6531</v>
      </c>
      <c r="G27" s="21">
        <f t="shared" si="6"/>
        <v>24.181564894358022</v>
      </c>
      <c r="H27" s="31">
        <f t="shared" si="7"/>
        <v>14.75735033652143</v>
      </c>
    </row>
    <row r="28" spans="1:223" ht="13.5" customHeight="1">
      <c r="A28" s="58"/>
      <c r="B28" s="19" t="s">
        <v>26</v>
      </c>
      <c r="C28" s="27">
        <v>9725</v>
      </c>
      <c r="D28" s="27">
        <v>6483</v>
      </c>
      <c r="E28" s="27">
        <v>7</v>
      </c>
      <c r="F28" s="27">
        <f t="shared" si="5"/>
        <v>-6476</v>
      </c>
      <c r="G28" s="21">
        <f t="shared" si="6"/>
        <v>0.10797470306956657</v>
      </c>
      <c r="H28" s="40">
        <f t="shared" si="7"/>
        <v>7.1979434447300775E-2</v>
      </c>
    </row>
    <row r="29" spans="1:223" ht="13.8" customHeight="1">
      <c r="A29" s="58"/>
      <c r="B29" s="19" t="s">
        <v>45</v>
      </c>
      <c r="C29" s="27">
        <v>1018</v>
      </c>
      <c r="D29" s="27">
        <v>1018</v>
      </c>
      <c r="E29" s="27">
        <v>550</v>
      </c>
      <c r="F29" s="27">
        <f t="shared" si="5"/>
        <v>-468</v>
      </c>
      <c r="G29" s="21">
        <f t="shared" si="6"/>
        <v>54.02750491159135</v>
      </c>
      <c r="H29" s="40">
        <f t="shared" si="7"/>
        <v>54.02750491159135</v>
      </c>
    </row>
    <row r="30" spans="1:223" ht="12.75" customHeight="1">
      <c r="A30" s="59"/>
      <c r="B30" s="19" t="s">
        <v>27</v>
      </c>
      <c r="C30" s="27">
        <v>3372</v>
      </c>
      <c r="D30" s="27">
        <v>1113</v>
      </c>
      <c r="E30" s="27">
        <v>1526</v>
      </c>
      <c r="F30" s="27">
        <f t="shared" si="5"/>
        <v>413</v>
      </c>
      <c r="G30" s="22">
        <f t="shared" si="6"/>
        <v>137.1069182389937</v>
      </c>
      <c r="H30" s="40">
        <f t="shared" si="7"/>
        <v>45.255041518386712</v>
      </c>
    </row>
    <row r="31" spans="1:223" ht="15" customHeight="1">
      <c r="A31" s="37">
        <v>17</v>
      </c>
      <c r="B31" s="1" t="s">
        <v>23</v>
      </c>
      <c r="C31" s="26">
        <v>13110</v>
      </c>
      <c r="D31" s="46">
        <v>9832</v>
      </c>
      <c r="E31" s="46">
        <v>6031</v>
      </c>
      <c r="F31" s="26">
        <f t="shared" si="5"/>
        <v>-3801</v>
      </c>
      <c r="G31" s="21">
        <f t="shared" si="6"/>
        <v>61.340520748576076</v>
      </c>
      <c r="H31" s="31">
        <f t="shared" si="7"/>
        <v>46.003051106025936</v>
      </c>
    </row>
    <row r="32" spans="1:223" ht="26.4">
      <c r="A32" s="37">
        <v>18</v>
      </c>
      <c r="B32" s="1" t="s">
        <v>14</v>
      </c>
      <c r="C32" s="26">
        <v>11864</v>
      </c>
      <c r="D32" s="46">
        <v>7985</v>
      </c>
      <c r="E32" s="46">
        <v>10799</v>
      </c>
      <c r="F32" s="26">
        <f t="shared" si="5"/>
        <v>2814</v>
      </c>
      <c r="G32" s="21">
        <f t="shared" si="6"/>
        <v>135.24107701941139</v>
      </c>
      <c r="H32" s="31">
        <f t="shared" si="7"/>
        <v>91.023263654753876</v>
      </c>
    </row>
    <row r="33" spans="1:223" ht="65.400000000000006" customHeight="1">
      <c r="A33" s="37">
        <v>19</v>
      </c>
      <c r="B33" s="1" t="s">
        <v>34</v>
      </c>
      <c r="C33" s="26">
        <v>131369</v>
      </c>
      <c r="D33" s="46">
        <v>30746</v>
      </c>
      <c r="E33" s="46">
        <v>7668</v>
      </c>
      <c r="F33" s="26">
        <f t="shared" si="5"/>
        <v>-23078</v>
      </c>
      <c r="G33" s="21">
        <f t="shared" si="6"/>
        <v>24.939829571326353</v>
      </c>
      <c r="H33" s="31">
        <f t="shared" si="7"/>
        <v>5.8369935068395131</v>
      </c>
    </row>
    <row r="34" spans="1:223" ht="26.25" customHeight="1">
      <c r="A34" s="37">
        <v>20</v>
      </c>
      <c r="B34" s="1" t="s">
        <v>42</v>
      </c>
      <c r="C34" s="26">
        <v>103906</v>
      </c>
      <c r="D34" s="46">
        <v>19953</v>
      </c>
      <c r="E34" s="46">
        <v>27803</v>
      </c>
      <c r="F34" s="26">
        <f t="shared" si="5"/>
        <v>7850</v>
      </c>
      <c r="G34" s="21">
        <f t="shared" si="6"/>
        <v>139.34245476870646</v>
      </c>
      <c r="H34" s="31">
        <f t="shared" si="7"/>
        <v>26.757838815852793</v>
      </c>
    </row>
    <row r="35" spans="1:223">
      <c r="A35" s="37">
        <v>21</v>
      </c>
      <c r="B35" s="1" t="s">
        <v>2</v>
      </c>
      <c r="C35" s="26">
        <v>5800</v>
      </c>
      <c r="D35" s="46">
        <v>5105</v>
      </c>
      <c r="E35" s="46">
        <v>5086</v>
      </c>
      <c r="F35" s="26">
        <f t="shared" si="5"/>
        <v>-19</v>
      </c>
      <c r="G35" s="21">
        <f t="shared" si="6"/>
        <v>99.627815866797249</v>
      </c>
      <c r="H35" s="31">
        <f t="shared" si="7"/>
        <v>87.689655172413794</v>
      </c>
    </row>
    <row r="36" spans="1:223" ht="15" customHeight="1">
      <c r="A36" s="57">
        <v>22</v>
      </c>
      <c r="B36" s="1" t="s">
        <v>17</v>
      </c>
      <c r="C36" s="26">
        <v>93890</v>
      </c>
      <c r="D36" s="46">
        <v>73158</v>
      </c>
      <c r="E36" s="46">
        <v>82926</v>
      </c>
      <c r="F36" s="26">
        <f t="shared" si="5"/>
        <v>9768</v>
      </c>
      <c r="G36" s="21">
        <f t="shared" si="6"/>
        <v>113.35192323464283</v>
      </c>
      <c r="H36" s="31">
        <f t="shared" si="7"/>
        <v>88.32250505911172</v>
      </c>
    </row>
    <row r="37" spans="1:223" ht="23.4" customHeight="1">
      <c r="A37" s="58"/>
      <c r="B37" s="19" t="s">
        <v>39</v>
      </c>
      <c r="C37" s="27">
        <v>3500</v>
      </c>
      <c r="D37" s="47">
        <v>2696</v>
      </c>
      <c r="E37" s="47">
        <v>2977</v>
      </c>
      <c r="F37" s="27">
        <f t="shared" si="5"/>
        <v>281</v>
      </c>
      <c r="G37" s="22">
        <f t="shared" si="6"/>
        <v>110.42284866468843</v>
      </c>
      <c r="H37" s="40">
        <f t="shared" si="7"/>
        <v>85.05714285714285</v>
      </c>
    </row>
    <row r="38" spans="1:223" ht="15" customHeight="1">
      <c r="A38" s="37">
        <v>23</v>
      </c>
      <c r="B38" s="1" t="s">
        <v>3</v>
      </c>
      <c r="C38" s="26">
        <v>2413</v>
      </c>
      <c r="D38" s="46">
        <v>1622</v>
      </c>
      <c r="E38" s="46">
        <v>1369</v>
      </c>
      <c r="F38" s="26">
        <f t="shared" si="5"/>
        <v>-253</v>
      </c>
      <c r="G38" s="21">
        <f t="shared" si="6"/>
        <v>84.401972872996296</v>
      </c>
      <c r="H38" s="31">
        <f t="shared" si="7"/>
        <v>56.734355573974305</v>
      </c>
    </row>
    <row r="39" spans="1:223" s="3" customFormat="1">
      <c r="A39" s="62" t="s">
        <v>43</v>
      </c>
      <c r="B39" s="63"/>
      <c r="C39" s="28">
        <f>C4+C18</f>
        <v>3608728</v>
      </c>
      <c r="D39" s="28">
        <f>D4+D18</f>
        <v>2324354</v>
      </c>
      <c r="E39" s="28">
        <f>E4+E18</f>
        <v>2312687</v>
      </c>
      <c r="F39" s="28">
        <f t="shared" si="1"/>
        <v>-11667</v>
      </c>
      <c r="G39" s="23">
        <f>E39/D39*100</f>
        <v>99.498054082983927</v>
      </c>
      <c r="H39" s="30">
        <f t="shared" si="4"/>
        <v>64.085932771879726</v>
      </c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</row>
    <row r="40" spans="1:223" s="9" customFormat="1">
      <c r="A40" s="53">
        <v>24</v>
      </c>
      <c r="B40" s="12" t="s">
        <v>4</v>
      </c>
      <c r="C40" s="28">
        <f>C41+C42+C43+C44</f>
        <v>5615668</v>
      </c>
      <c r="D40" s="28">
        <f>D41+D42+D43+D44</f>
        <v>4144587</v>
      </c>
      <c r="E40" s="28">
        <f>E41+E42+E43+E44</f>
        <v>4148905</v>
      </c>
      <c r="F40" s="28">
        <f t="shared" si="1"/>
        <v>4318</v>
      </c>
      <c r="G40" s="23">
        <f>E40/D40*100</f>
        <v>100.10418408396301</v>
      </c>
      <c r="H40" s="30">
        <f t="shared" si="4"/>
        <v>73.880881134710947</v>
      </c>
    </row>
    <row r="41" spans="1:223" ht="24.75" customHeight="1">
      <c r="A41" s="53"/>
      <c r="B41" s="1" t="s">
        <v>44</v>
      </c>
      <c r="C41" s="26">
        <v>5625440</v>
      </c>
      <c r="D41" s="26">
        <v>4154359</v>
      </c>
      <c r="E41" s="26">
        <v>4154359</v>
      </c>
      <c r="F41" s="26">
        <f t="shared" si="1"/>
        <v>0</v>
      </c>
      <c r="G41" s="21">
        <f t="shared" ref="G41:G45" si="8">E41/D41*100</f>
        <v>100</v>
      </c>
      <c r="H41" s="31">
        <f t="shared" si="4"/>
        <v>73.849494439546064</v>
      </c>
    </row>
    <row r="42" spans="1:223" ht="15" customHeight="1">
      <c r="A42" s="53"/>
      <c r="B42" s="4" t="s">
        <v>13</v>
      </c>
      <c r="C42" s="26">
        <v>0</v>
      </c>
      <c r="D42" s="26">
        <v>0</v>
      </c>
      <c r="E42" s="26">
        <v>0</v>
      </c>
      <c r="F42" s="26">
        <f t="shared" si="1"/>
        <v>0</v>
      </c>
      <c r="G42" s="44">
        <v>0</v>
      </c>
      <c r="H42" s="45">
        <v>0</v>
      </c>
    </row>
    <row r="43" spans="1:223" ht="38.4" customHeight="1">
      <c r="A43" s="53"/>
      <c r="B43" s="4" t="s">
        <v>30</v>
      </c>
      <c r="C43" s="26">
        <v>0</v>
      </c>
      <c r="D43" s="26">
        <v>0</v>
      </c>
      <c r="E43" s="26">
        <v>4318</v>
      </c>
      <c r="F43" s="26">
        <f t="shared" si="1"/>
        <v>4318</v>
      </c>
      <c r="G43" s="44">
        <v>0</v>
      </c>
      <c r="H43" s="45">
        <v>0</v>
      </c>
    </row>
    <row r="44" spans="1:223" ht="24" customHeight="1">
      <c r="A44" s="54"/>
      <c r="B44" s="1" t="s">
        <v>9</v>
      </c>
      <c r="C44" s="26">
        <v>-9772</v>
      </c>
      <c r="D44" s="26">
        <v>-9772</v>
      </c>
      <c r="E44" s="26">
        <v>-9772</v>
      </c>
      <c r="F44" s="26">
        <f t="shared" si="1"/>
        <v>0</v>
      </c>
      <c r="G44" s="21">
        <f t="shared" si="8"/>
        <v>100</v>
      </c>
      <c r="H44" s="31">
        <f t="shared" si="4"/>
        <v>100</v>
      </c>
    </row>
    <row r="45" spans="1:223" s="9" customFormat="1" ht="13.8" thickBot="1">
      <c r="A45" s="55" t="s">
        <v>46</v>
      </c>
      <c r="B45" s="56"/>
      <c r="C45" s="29">
        <f>C39+C40</f>
        <v>9224396</v>
      </c>
      <c r="D45" s="29">
        <f>D39+D40</f>
        <v>6468941</v>
      </c>
      <c r="E45" s="29">
        <f>E39+E40</f>
        <v>6461592</v>
      </c>
      <c r="F45" s="29">
        <f t="shared" si="1"/>
        <v>-7349</v>
      </c>
      <c r="G45" s="32">
        <f t="shared" si="8"/>
        <v>99.886395624878944</v>
      </c>
      <c r="H45" s="33">
        <f t="shared" si="4"/>
        <v>70.048944125989394</v>
      </c>
    </row>
    <row r="46" spans="1:223">
      <c r="A46" s="49"/>
      <c r="B46" s="50"/>
    </row>
    <row r="47" spans="1:223" ht="13.2" customHeight="1">
      <c r="A47" s="49" t="s">
        <v>51</v>
      </c>
      <c r="B47" s="49"/>
    </row>
    <row r="48" spans="1:223" ht="13.2" customHeight="1">
      <c r="A48" s="49" t="s">
        <v>52</v>
      </c>
      <c r="B48" s="49"/>
    </row>
    <row r="49" spans="1:8">
      <c r="A49" s="49" t="s">
        <v>18</v>
      </c>
      <c r="B49" s="50"/>
      <c r="C49"/>
      <c r="D49"/>
      <c r="E49"/>
      <c r="F49" s="43"/>
      <c r="G49" s="48" t="s">
        <v>50</v>
      </c>
      <c r="H49" s="48"/>
    </row>
    <row r="50" spans="1:8">
      <c r="A50" s="49"/>
      <c r="B50" s="50"/>
    </row>
    <row r="51" spans="1:8">
      <c r="A51" s="49"/>
      <c r="B51" s="50"/>
      <c r="E51" s="51"/>
      <c r="F51" s="51"/>
    </row>
  </sheetData>
  <mergeCells count="17">
    <mergeCell ref="A46:B46"/>
    <mergeCell ref="A48:B48"/>
    <mergeCell ref="B1:H1"/>
    <mergeCell ref="A40:A44"/>
    <mergeCell ref="A45:B45"/>
    <mergeCell ref="A27:A30"/>
    <mergeCell ref="A11:A13"/>
    <mergeCell ref="A14:A16"/>
    <mergeCell ref="A39:B39"/>
    <mergeCell ref="A25:A26"/>
    <mergeCell ref="A36:A37"/>
    <mergeCell ref="A47:B47"/>
    <mergeCell ref="G49:H49"/>
    <mergeCell ref="A49:B49"/>
    <mergeCell ref="A50:B50"/>
    <mergeCell ref="A51:B51"/>
    <mergeCell ref="E51:F51"/>
  </mergeCells>
  <pageMargins left="0.78740157480314965" right="0.39370078740157483" top="0.39370078740157483" bottom="0.39370078740157483" header="0.15748031496062992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S.Ivannikova</cp:lastModifiedBy>
  <cp:lastPrinted>2017-10-04T11:38:00Z</cp:lastPrinted>
  <dcterms:created xsi:type="dcterms:W3CDTF">2002-11-26T08:28:37Z</dcterms:created>
  <dcterms:modified xsi:type="dcterms:W3CDTF">2017-10-04T11:38:23Z</dcterms:modified>
</cp:coreProperties>
</file>